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27960" windowHeight="12585"/>
  </bookViews>
  <sheets>
    <sheet name="Лист1" sheetId="1" r:id="rId1"/>
    <sheet name="Лист2" sheetId="2" state="hidden" r:id="rId2"/>
  </sheets>
  <definedNames>
    <definedName name="_xlnm._FilterDatabase" localSheetId="0" hidden="1">Лист1!$B$2:$D$3</definedName>
    <definedName name="Установки">Лист2!$B$3:$B$8</definedName>
  </definedNames>
  <calcPr calcId="125725"/>
</workbook>
</file>

<file path=xl/calcChain.xml><?xml version="1.0" encoding="utf-8"?>
<calcChain xmlns="http://schemas.openxmlformats.org/spreadsheetml/2006/main">
  <c r="D22" i="1"/>
  <c r="D17"/>
  <c r="D23"/>
  <c r="D15" l="1"/>
  <c r="D33" s="1"/>
  <c r="D30" l="1"/>
  <c r="D29"/>
  <c r="D26"/>
  <c r="D27"/>
  <c r="D28" l="1"/>
  <c r="D38" s="1"/>
</calcChain>
</file>

<file path=xl/sharedStrings.xml><?xml version="1.0" encoding="utf-8"?>
<sst xmlns="http://schemas.openxmlformats.org/spreadsheetml/2006/main" count="42" uniqueCount="40">
  <si>
    <t>ДМ-300</t>
  </si>
  <si>
    <t>Полученные результаты</t>
  </si>
  <si>
    <t>Справочные данные</t>
  </si>
  <si>
    <t>Производительность, кг/сут</t>
  </si>
  <si>
    <t>З/п начальника участка, руб.</t>
  </si>
  <si>
    <t>З/п оператора, руб.</t>
  </si>
  <si>
    <t>Стоимость угля для запуска (1 кг), руб.</t>
  </si>
  <si>
    <t>Стоимость электроэнергии (1 кВт), руб.</t>
  </si>
  <si>
    <t>Требуемое количество начальников участка, чел.</t>
  </si>
  <si>
    <t>Количество рабочих дней в месяце, дн.</t>
  </si>
  <si>
    <t>Количество запусков в месяц (5-ти дневная рабоча неделя), шт.</t>
  </si>
  <si>
    <t>Требуемое количество операторов в смену, чел.</t>
  </si>
  <si>
    <t>Количество рабочих смен операторов (8 ч.), шт.</t>
  </si>
  <si>
    <t>Расход угля на один запуск Дестурктора, кг</t>
  </si>
  <si>
    <t>Рабочий режим установки (круглосуточный), ч.</t>
  </si>
  <si>
    <t>Расход электроэнергии, кВт/ч</t>
  </si>
  <si>
    <t>Расходы</t>
  </si>
  <si>
    <t>З/п начальнику участка, руб.</t>
  </si>
  <si>
    <t>З/п операторам, руб.</t>
  </si>
  <si>
    <t>Затраты угля на запуск, руб.</t>
  </si>
  <si>
    <t>Электроэнергия, руб.</t>
  </si>
  <si>
    <t>Производительность Деструктора</t>
  </si>
  <si>
    <t>Страховые взносы с з/п (32%), руб.</t>
  </si>
  <si>
    <t>Расчет</t>
  </si>
  <si>
    <t>ДМ-500</t>
  </si>
  <si>
    <t>ДМ-1000</t>
  </si>
  <si>
    <t>ДС-4000</t>
  </si>
  <si>
    <t>ДС-5000</t>
  </si>
  <si>
    <t>ДС-6000</t>
  </si>
  <si>
    <t>Название установки</t>
  </si>
  <si>
    <t>Производительность</t>
  </si>
  <si>
    <t>Количество операторов</t>
  </si>
  <si>
    <t>Расход угля</t>
  </si>
  <si>
    <t>Расход электроэнергии</t>
  </si>
  <si>
    <t>Введите исходные данные</t>
  </si>
  <si>
    <t>За месяц</t>
  </si>
  <si>
    <t>Калькулятор стоимости переработки отходов</t>
  </si>
  <si>
    <t>Стоимость переработки отходов (1 кг), руб.</t>
  </si>
  <si>
    <t>Объем переработанных отходов, кг</t>
  </si>
  <si>
    <t>Модель деструктора (выберите из списка)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</si>
</sst>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7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2" fillId="0" borderId="0" xfId="0" applyFont="1" applyBorder="1"/>
    <xf numFmtId="0" fontId="0" fillId="0" borderId="0" xfId="0" applyBorder="1"/>
    <xf numFmtId="3" fontId="3" fillId="4" borderId="1" xfId="1" applyNumberFormat="1" applyFont="1" applyFill="1" applyBorder="1" applyAlignment="1" applyProtection="1">
      <alignment horizontal="center"/>
    </xf>
    <xf numFmtId="2" fontId="3" fillId="4" borderId="1" xfId="1" applyNumberFormat="1" applyFont="1" applyFill="1" applyBorder="1" applyAlignment="1" applyProtection="1">
      <alignment horizontal="center"/>
    </xf>
    <xf numFmtId="0" fontId="2" fillId="4" borderId="0" xfId="0" applyFont="1" applyFill="1"/>
    <xf numFmtId="3" fontId="2" fillId="4" borderId="1" xfId="0" applyNumberFormat="1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 vertical="center"/>
    </xf>
    <xf numFmtId="3" fontId="6" fillId="2" borderId="1" xfId="1" applyNumberFormat="1" applyFont="1" applyFill="1" applyBorder="1" applyAlignment="1" applyProtection="1">
      <alignment horizontal="center"/>
    </xf>
    <xf numFmtId="4" fontId="6" fillId="2" borderId="1" xfId="1" applyNumberFormat="1" applyFont="1" applyFill="1" applyBorder="1" applyAlignment="1" applyProtection="1">
      <alignment horizontal="center"/>
    </xf>
    <xf numFmtId="2" fontId="6" fillId="2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FFFFCD"/>
      <color rgb="FFF9FB9B"/>
      <color rgb="FFFFFFA0"/>
      <color rgb="FFF3F9A9"/>
      <color rgb="FFEFF78D"/>
      <color rgb="FFF4F84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33</xdr:row>
      <xdr:rowOff>63889</xdr:rowOff>
    </xdr:from>
    <xdr:to>
      <xdr:col>3</xdr:col>
      <xdr:colOff>1048894</xdr:colOff>
      <xdr:row>35</xdr:row>
      <xdr:rowOff>146102</xdr:rowOff>
    </xdr:to>
    <xdr:pic>
      <xdr:nvPicPr>
        <xdr:cNvPr id="4" name="Рисунок 3" descr="Безымянный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8798314"/>
          <a:ext cx="6297169" cy="482263"/>
        </a:xfrm>
        <a:prstGeom prst="rect">
          <a:avLst/>
        </a:prstGeom>
      </xdr:spPr>
    </xdr:pic>
    <xdr:clientData/>
  </xdr:twoCellAnchor>
  <xdr:twoCellAnchor editAs="oneCell">
    <xdr:from>
      <xdr:col>1</xdr:col>
      <xdr:colOff>9527</xdr:colOff>
      <xdr:row>33</xdr:row>
      <xdr:rowOff>9785</xdr:rowOff>
    </xdr:from>
    <xdr:to>
      <xdr:col>3</xdr:col>
      <xdr:colOff>1285876</xdr:colOff>
      <xdr:row>35</xdr:row>
      <xdr:rowOff>190652</xdr:rowOff>
    </xdr:to>
    <xdr:pic>
      <xdr:nvPicPr>
        <xdr:cNvPr id="5" name="Рисунок 4" descr="Безымянный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5277" y="6162935"/>
          <a:ext cx="6772274" cy="58091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Таблица2" displayName="Таблица2" ref="B2:F8" totalsRowShown="0">
  <tableColumns count="5">
    <tableColumn id="1" name="Название установки"/>
    <tableColumn id="2" name="Производительность"/>
    <tableColumn id="4" name="Количество операторов"/>
    <tableColumn id="5" name="Расход угля"/>
    <tableColumn id="6" name="Расход электроэнергии"/>
  </tableColumns>
  <tableStyleInfo name="TableStyleMedium9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38"/>
  <sheetViews>
    <sheetView tabSelected="1" zoomScaleNormal="100" zoomScalePageLayoutView="85" workbookViewId="0">
      <selection activeCell="L15" sqref="L15"/>
    </sheetView>
  </sheetViews>
  <sheetFormatPr defaultRowHeight="15.75"/>
  <cols>
    <col min="1" max="1" width="3.75" style="1" customWidth="1"/>
    <col min="2" max="2" width="55.625" style="1" customWidth="1"/>
    <col min="3" max="3" width="16.5" style="1" customWidth="1"/>
    <col min="4" max="4" width="17.125" style="1" customWidth="1"/>
    <col min="5" max="5" width="3.75" style="1" customWidth="1"/>
    <col min="6" max="16384" width="9" style="1"/>
  </cols>
  <sheetData>
    <row r="2" spans="1:5" ht="18.75" customHeight="1">
      <c r="B2" s="16" t="s">
        <v>36</v>
      </c>
      <c r="C2" s="16"/>
      <c r="D2" s="16"/>
      <c r="E2" s="2"/>
    </row>
    <row r="3" spans="1:5" ht="15.75" customHeight="1">
      <c r="B3" s="16"/>
      <c r="C3" s="16"/>
      <c r="D3" s="16"/>
      <c r="E3" s="2"/>
    </row>
    <row r="4" spans="1:5" ht="8.25" customHeight="1"/>
    <row r="5" spans="1:5">
      <c r="A5" s="3"/>
      <c r="B5" s="17" t="s">
        <v>34</v>
      </c>
      <c r="C5" s="17"/>
      <c r="D5" s="17"/>
    </row>
    <row r="6" spans="1:5">
      <c r="A6" s="3"/>
      <c r="B6" s="18" t="s">
        <v>39</v>
      </c>
      <c r="C6" s="18"/>
      <c r="D6" s="10" t="s">
        <v>26</v>
      </c>
    </row>
    <row r="7" spans="1:5">
      <c r="B7" s="18" t="s">
        <v>4</v>
      </c>
      <c r="C7" s="18"/>
      <c r="D7" s="10">
        <v>25000</v>
      </c>
    </row>
    <row r="8" spans="1:5">
      <c r="B8" s="18" t="s">
        <v>5</v>
      </c>
      <c r="C8" s="18"/>
      <c r="D8" s="10">
        <v>15000</v>
      </c>
    </row>
    <row r="9" spans="1:5">
      <c r="B9" s="18" t="s">
        <v>6</v>
      </c>
      <c r="C9" s="18"/>
      <c r="D9" s="11">
        <v>20</v>
      </c>
    </row>
    <row r="10" spans="1:5">
      <c r="B10" s="18" t="s">
        <v>7</v>
      </c>
      <c r="C10" s="18"/>
      <c r="D10" s="11">
        <v>5</v>
      </c>
    </row>
    <row r="11" spans="1:5" ht="7.5" customHeight="1"/>
    <row r="12" spans="1:5" ht="18" customHeight="1">
      <c r="B12" s="24" t="s">
        <v>23</v>
      </c>
      <c r="C12" s="24"/>
      <c r="D12" s="24"/>
    </row>
    <row r="13" spans="1:5" ht="7.5" customHeight="1"/>
    <row r="14" spans="1:5">
      <c r="B14" s="25" t="s">
        <v>2</v>
      </c>
      <c r="C14" s="25"/>
      <c r="D14" s="25"/>
    </row>
    <row r="15" spans="1:5">
      <c r="B15" s="13" t="s">
        <v>3</v>
      </c>
      <c r="C15" s="13"/>
      <c r="D15" s="5">
        <f>VLOOKUP(D6,Таблица2[#All],2,0)</f>
        <v>8000</v>
      </c>
    </row>
    <row r="16" spans="1:5">
      <c r="B16" s="13" t="s">
        <v>8</v>
      </c>
      <c r="C16" s="13"/>
      <c r="D16" s="5">
        <v>1</v>
      </c>
    </row>
    <row r="17" spans="2:4">
      <c r="B17" s="13" t="s">
        <v>11</v>
      </c>
      <c r="C17" s="13"/>
      <c r="D17" s="5">
        <f>VLOOKUP(D6,Таблица2[#All],3,0)</f>
        <v>2</v>
      </c>
    </row>
    <row r="18" spans="2:4">
      <c r="B18" s="13" t="s">
        <v>12</v>
      </c>
      <c r="C18" s="13"/>
      <c r="D18" s="5">
        <v>3</v>
      </c>
    </row>
    <row r="19" spans="2:4">
      <c r="B19" s="13" t="s">
        <v>14</v>
      </c>
      <c r="C19" s="13"/>
      <c r="D19" s="5">
        <v>24</v>
      </c>
    </row>
    <row r="20" spans="2:4">
      <c r="B20" s="13" t="s">
        <v>9</v>
      </c>
      <c r="C20" s="13"/>
      <c r="D20" s="5">
        <v>22</v>
      </c>
    </row>
    <row r="21" spans="2:4">
      <c r="B21" s="13" t="s">
        <v>10</v>
      </c>
      <c r="C21" s="13"/>
      <c r="D21" s="5">
        <v>4</v>
      </c>
    </row>
    <row r="22" spans="2:4">
      <c r="B22" s="13" t="s">
        <v>13</v>
      </c>
      <c r="C22" s="13"/>
      <c r="D22" s="5">
        <f>VLOOKUP(D6,Таблица2[#All],4,0)</f>
        <v>300</v>
      </c>
    </row>
    <row r="23" spans="2:4">
      <c r="B23" s="13" t="s">
        <v>15</v>
      </c>
      <c r="C23" s="13"/>
      <c r="D23" s="6">
        <f>VLOOKUP(D6,Таблица2[#All],5,0)</f>
        <v>6</v>
      </c>
    </row>
    <row r="24" spans="2:4" ht="7.5" customHeight="1">
      <c r="B24" s="7"/>
      <c r="C24" s="7"/>
      <c r="D24" s="7"/>
    </row>
    <row r="25" spans="2:4">
      <c r="B25" s="14" t="s">
        <v>16</v>
      </c>
      <c r="C25" s="15"/>
      <c r="D25" s="9" t="s">
        <v>35</v>
      </c>
    </row>
    <row r="26" spans="2:4">
      <c r="B26" s="13" t="s">
        <v>17</v>
      </c>
      <c r="C26" s="13"/>
      <c r="D26" s="8">
        <f>D7*D16</f>
        <v>25000</v>
      </c>
    </row>
    <row r="27" spans="2:4">
      <c r="B27" s="13" t="s">
        <v>18</v>
      </c>
      <c r="C27" s="13"/>
      <c r="D27" s="8">
        <f>D8*D17*D18</f>
        <v>90000</v>
      </c>
    </row>
    <row r="28" spans="2:4">
      <c r="B28" s="13" t="s">
        <v>22</v>
      </c>
      <c r="C28" s="13"/>
      <c r="D28" s="8">
        <f>(D27+D26)*0.32</f>
        <v>36800</v>
      </c>
    </row>
    <row r="29" spans="2:4">
      <c r="B29" s="13" t="s">
        <v>19</v>
      </c>
      <c r="C29" s="13"/>
      <c r="D29" s="8">
        <f>D22*D9*D21</f>
        <v>24000</v>
      </c>
    </row>
    <row r="30" spans="2:4">
      <c r="B30" s="13" t="s">
        <v>20</v>
      </c>
      <c r="C30" s="13"/>
      <c r="D30" s="8">
        <f>D23*D19*D20*D10</f>
        <v>15840</v>
      </c>
    </row>
    <row r="31" spans="2:4" ht="7.5" customHeight="1">
      <c r="B31" s="7"/>
      <c r="C31" s="7"/>
      <c r="D31" s="7"/>
    </row>
    <row r="32" spans="2:4">
      <c r="B32" s="14" t="s">
        <v>21</v>
      </c>
      <c r="C32" s="15"/>
      <c r="D32" s="9" t="s">
        <v>35</v>
      </c>
    </row>
    <row r="33" spans="2:5">
      <c r="B33" s="13" t="s">
        <v>38</v>
      </c>
      <c r="C33" s="13"/>
      <c r="D33" s="8">
        <f>D15*D20</f>
        <v>176000</v>
      </c>
    </row>
    <row r="37" spans="2:5">
      <c r="B37" s="21" t="s">
        <v>1</v>
      </c>
      <c r="C37" s="22"/>
      <c r="D37" s="23"/>
      <c r="E37" s="3"/>
    </row>
    <row r="38" spans="2:5">
      <c r="B38" s="19" t="s">
        <v>37</v>
      </c>
      <c r="C38" s="20"/>
      <c r="D38" s="12">
        <f>(D26+D27+D28+D29+D30)/D33</f>
        <v>1.0888636363636364</v>
      </c>
      <c r="E38" s="3"/>
    </row>
  </sheetData>
  <protectedRanges>
    <protectedRange sqref="D6:D10" name="Диапазон2"/>
  </protectedRanges>
  <dataConsolidate/>
  <mergeCells count="28">
    <mergeCell ref="B38:C38"/>
    <mergeCell ref="B37:D37"/>
    <mergeCell ref="B7:C7"/>
    <mergeCell ref="B8:C8"/>
    <mergeCell ref="B9:C9"/>
    <mergeCell ref="B10:C10"/>
    <mergeCell ref="B16:C16"/>
    <mergeCell ref="B18:C18"/>
    <mergeCell ref="B19:C19"/>
    <mergeCell ref="B12:D12"/>
    <mergeCell ref="B20:C20"/>
    <mergeCell ref="B21:C21"/>
    <mergeCell ref="B22:C22"/>
    <mergeCell ref="B23:C23"/>
    <mergeCell ref="B17:C17"/>
    <mergeCell ref="B14:D14"/>
    <mergeCell ref="B33:C33"/>
    <mergeCell ref="B32:C32"/>
    <mergeCell ref="B2:D3"/>
    <mergeCell ref="B30:C30"/>
    <mergeCell ref="B29:C29"/>
    <mergeCell ref="B28:C28"/>
    <mergeCell ref="B27:C27"/>
    <mergeCell ref="B26:C26"/>
    <mergeCell ref="B25:C25"/>
    <mergeCell ref="B5:D5"/>
    <mergeCell ref="B15:C15"/>
    <mergeCell ref="B6:C6"/>
  </mergeCells>
  <dataValidations xWindow="799" yWindow="501" count="1">
    <dataValidation type="list" allowBlank="1" showInputMessage="1" showErrorMessage="1" errorTitle="Ошибка ввода данных" error="Выберите установку из выпадающего списка" sqref="D6">
      <formula1>Установки</formula1>
    </dataValidation>
  </dataValidations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F8"/>
  <sheetViews>
    <sheetView workbookViewId="0">
      <selection activeCell="D13" sqref="D13"/>
    </sheetView>
  </sheetViews>
  <sheetFormatPr defaultRowHeight="15.75"/>
  <cols>
    <col min="2" max="2" width="21" bestFit="1" customWidth="1"/>
    <col min="3" max="3" width="21.625" bestFit="1" customWidth="1"/>
    <col min="4" max="4" width="24.375" bestFit="1" customWidth="1"/>
    <col min="5" max="5" width="13.25" bestFit="1" customWidth="1"/>
    <col min="6" max="6" width="23.875" bestFit="1" customWidth="1"/>
  </cols>
  <sheetData>
    <row r="2" spans="2:6">
      <c r="B2" t="s">
        <v>29</v>
      </c>
      <c r="C2" t="s">
        <v>30</v>
      </c>
      <c r="D2" t="s">
        <v>31</v>
      </c>
      <c r="E2" t="s">
        <v>32</v>
      </c>
      <c r="F2" t="s">
        <v>33</v>
      </c>
    </row>
    <row r="3" spans="2:6">
      <c r="B3" t="s">
        <v>0</v>
      </c>
      <c r="C3">
        <v>800</v>
      </c>
      <c r="D3">
        <v>1</v>
      </c>
      <c r="E3">
        <v>100</v>
      </c>
      <c r="F3">
        <v>1.5</v>
      </c>
    </row>
    <row r="4" spans="2:6">
      <c r="B4" t="s">
        <v>24</v>
      </c>
      <c r="C4">
        <v>1200</v>
      </c>
      <c r="D4">
        <v>1</v>
      </c>
      <c r="E4">
        <v>150</v>
      </c>
      <c r="F4">
        <v>1.5</v>
      </c>
    </row>
    <row r="5" spans="2:6">
      <c r="B5" t="s">
        <v>25</v>
      </c>
      <c r="C5">
        <v>2200</v>
      </c>
      <c r="D5">
        <v>1</v>
      </c>
      <c r="E5">
        <v>200</v>
      </c>
      <c r="F5">
        <v>1.5</v>
      </c>
    </row>
    <row r="6" spans="2:6">
      <c r="B6" t="s">
        <v>26</v>
      </c>
      <c r="C6">
        <v>8000</v>
      </c>
      <c r="D6">
        <v>2</v>
      </c>
      <c r="E6">
        <v>300</v>
      </c>
      <c r="F6">
        <v>6</v>
      </c>
    </row>
    <row r="7" spans="2:6">
      <c r="B7" t="s">
        <v>27</v>
      </c>
      <c r="C7">
        <v>10000</v>
      </c>
      <c r="D7">
        <v>2</v>
      </c>
      <c r="E7">
        <v>350</v>
      </c>
      <c r="F7">
        <v>6</v>
      </c>
    </row>
    <row r="8" spans="2:6">
      <c r="B8" s="4" t="s">
        <v>28</v>
      </c>
      <c r="C8">
        <v>12000</v>
      </c>
      <c r="D8">
        <v>2</v>
      </c>
      <c r="E8">
        <v>400</v>
      </c>
      <c r="F8">
        <v>6</v>
      </c>
    </row>
  </sheetData>
  <sheetProtection password="CA9A" sheet="1" objects="1" scenarios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Установки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Смирнов</dc:creator>
  <cp:lastModifiedBy>Смирнов</cp:lastModifiedBy>
  <cp:lastPrinted>2019-11-11T10:58:42Z</cp:lastPrinted>
  <dcterms:created xsi:type="dcterms:W3CDTF">2019-09-19T06:47:29Z</dcterms:created>
  <dcterms:modified xsi:type="dcterms:W3CDTF">2019-11-11T11:00:04Z</dcterms:modified>
</cp:coreProperties>
</file>